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/>
  <mc:AlternateContent xmlns:mc="http://schemas.openxmlformats.org/markup-compatibility/2006">
    <mc:Choice Requires="x15">
      <x15ac:absPath xmlns:x15ac="http://schemas.microsoft.com/office/spreadsheetml/2010/11/ac" url="D:\ADAM RIVERA DIC 2023\DOCUMENTOS DETERCONSA\DOCUMENTOS TOCANCIPA\DOCUMENTOS MEJORAMIENTO ESPACIO PUBLICO OBRA\2. DOCUMENTOS PRECONTRACTUALES ESPACIO PUBLICO INTERVENTORIA\"/>
    </mc:Choice>
  </mc:AlternateContent>
  <xr:revisionPtr revIDLastSave="0" documentId="13_ncr:1_{548559B0-9935-4A9F-A9A7-C4D9C18697E9}" xr6:coauthVersionLast="47" xr6:coauthVersionMax="47" xr10:uidLastSave="{00000000-0000-0000-0000-000000000000}"/>
  <bookViews>
    <workbookView xWindow="-120" yWindow="-120" windowWidth="20730" windowHeight="11760" xr2:uid="{3AA21A3E-409E-4C81-B367-4D14E62DC2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I17" i="1" s="1"/>
  <c r="M15" i="1"/>
  <c r="B15" i="1"/>
  <c r="B16" i="1" s="1"/>
  <c r="B17" i="1" s="1"/>
  <c r="B18" i="1" s="1"/>
  <c r="B10" i="1"/>
  <c r="B11" i="1" s="1"/>
  <c r="B9" i="1"/>
  <c r="G18" i="1"/>
  <c r="I16" i="1"/>
  <c r="G8" i="1"/>
  <c r="I8" i="1" s="1"/>
  <c r="G10" i="1"/>
  <c r="I10" i="1" s="1"/>
  <c r="G11" i="1"/>
  <c r="I11" i="1" s="1"/>
  <c r="G9" i="1"/>
  <c r="I9" i="1" s="1"/>
  <c r="I15" i="1"/>
  <c r="I12" i="1" l="1"/>
  <c r="I18" i="1" l="1"/>
  <c r="I19" i="1" s="1"/>
  <c r="I20" i="1" s="1"/>
  <c r="I21" i="1" l="1"/>
  <c r="I22" i="1" s="1"/>
</calcChain>
</file>

<file path=xl/sharedStrings.xml><?xml version="1.0" encoding="utf-8"?>
<sst xmlns="http://schemas.openxmlformats.org/spreadsheetml/2006/main" count="42" uniqueCount="38">
  <si>
    <t>ITEM</t>
  </si>
  <si>
    <t>PERSONAL PROFESIONAL</t>
  </si>
  <si>
    <t>DIRECTOR DE INTERVENTORÍA</t>
  </si>
  <si>
    <t>INSPECTOR DE INTERVENTORÍA</t>
  </si>
  <si>
    <t>PROFESIONAL SST</t>
  </si>
  <si>
    <t>DESCRIPCION</t>
  </si>
  <si>
    <t>UNIDAD</t>
  </si>
  <si>
    <t>CANTIDAD</t>
  </si>
  <si>
    <t xml:space="preserve"> TARIFA MENSUAL</t>
  </si>
  <si>
    <t>VALOR PARCIAL</t>
  </si>
  <si>
    <t>OFICINA (INCLUYE SERVICIOS PÚBLICOS)</t>
  </si>
  <si>
    <t>MES</t>
  </si>
  <si>
    <t>COSTOS PÓLIZAS (GARANTÍAS)</t>
  </si>
  <si>
    <t>COSTOS ADMINISTRATIVOS, IMPUESTOS, CONTRIBUCIONES</t>
  </si>
  <si>
    <t>SUBTOTAL GASTOS DIRECTOS (A+B)</t>
  </si>
  <si>
    <t>IVA</t>
  </si>
  <si>
    <t>VALOR TOTAL CONTRATO DE INTERVENTORÍA</t>
  </si>
  <si>
    <t>1. COSTOS DEL PERSONAL DE LA INTERVENTORÍA</t>
  </si>
  <si>
    <t>CONCEPTO</t>
  </si>
  <si>
    <t>A</t>
  </si>
  <si>
    <t>B</t>
  </si>
  <si>
    <t>C</t>
  </si>
  <si>
    <t>D</t>
  </si>
  <si>
    <t>E</t>
  </si>
  <si>
    <t>F</t>
  </si>
  <si>
    <t>SUELDO MES BÁSICO</t>
  </si>
  <si>
    <t>% DEDICACIÓN</t>
  </si>
  <si>
    <t>VALOR MES (AxBxC)</t>
  </si>
  <si>
    <t>No. DE MESES</t>
  </si>
  <si>
    <t>TOTAL PARCIAL (DXE)</t>
  </si>
  <si>
    <t>A. GASTOS TOTALES DE PERSONAL INTERVENTORÍA</t>
  </si>
  <si>
    <t>2. OTROS COSTOS DIRECTOS</t>
  </si>
  <si>
    <t>B. SUBTOTAL OTROS GASTOS DIRECTOS</t>
  </si>
  <si>
    <t>GASTOS DE IMPRESIÓN Y PAPELERÍA E INFORMES</t>
  </si>
  <si>
    <t>UD</t>
  </si>
  <si>
    <t xml:space="preserve">F.M. </t>
  </si>
  <si>
    <t>INTERVENTORIA TECNICA, ADMINISTRATIVA, FINANCIERA, JURÍDICA Y AMBIENTAL A LAS OBRAS DE MANTENIMIENTO, ADECUACIÓN Y MEJORAMIENTO DE LA INFRAESTRUCTURA Y EL ESPACIO PÚBLICO DEL MUNICIPIO DE TOCANCIPÁ</t>
  </si>
  <si>
    <t>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</si>
</sst>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$&quot;\ #,##0;[Red]\-&quot;$&quot;\ #,##0"/>
    <numFmt numFmtId="165" formatCode="_-* #,##0.00\ _€_-;\-* #,##0.00\ _€_-;_-* &quot;-&quot;??\ _€_-;_-@_-"/>
  </numFmts>
  <fonts count="15">
    <font>
      <sz val="11"/>
      <color theme="1"/>
      <name val="Aptos Narrow"/>
      <family val="2"/>
      <scheme val="minor"/>
    </font>
    <font>
      <b/>
      <sz val="11"/>
      <color rgb="FF1F1F1F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1F1F1F"/>
      <name val="Arial"/>
      <family val="2"/>
    </font>
    <font>
      <b/>
      <sz val="10"/>
      <color rgb="FF1F1F1F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7D7D7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164" fontId="1" fillId="0" borderId="1" xfId="0" applyNumberFormat="1" applyFont="1" applyBorder="1" applyAlignment="1">
      <alignment vertical="center" wrapText="1" readingOrder="1"/>
    </xf>
    <xf numFmtId="0" fontId="4" fillId="3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164" fontId="2" fillId="0" borderId="2" xfId="0" applyNumberFormat="1" applyFont="1" applyBorder="1" applyAlignment="1">
      <alignment horizontal="right" vertical="center"/>
    </xf>
    <xf numFmtId="164" fontId="2" fillId="4" borderId="4" xfId="0" applyNumberFormat="1" applyFont="1" applyFill="1" applyBorder="1" applyAlignment="1">
      <alignment horizontal="right" vertical="center"/>
    </xf>
    <xf numFmtId="9" fontId="2" fillId="4" borderId="2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vertical="center" wrapText="1"/>
    </xf>
    <xf numFmtId="164" fontId="11" fillId="0" borderId="1" xfId="0" applyNumberFormat="1" applyFont="1" applyBorder="1" applyAlignment="1">
      <alignment horizontal="left" vertical="center" wrapText="1" indent="1" readingOrder="1"/>
    </xf>
    <xf numFmtId="9" fontId="10" fillId="0" borderId="1" xfId="0" applyNumberFormat="1" applyFont="1" applyBorder="1" applyAlignment="1">
      <alignment horizontal="right" vertical="center" wrapText="1" indent="1" readingOrder="1"/>
    </xf>
    <xf numFmtId="0" fontId="10" fillId="0" borderId="1" xfId="0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left" vertical="center" wrapText="1" indent="1" readingOrder="1"/>
    </xf>
    <xf numFmtId="164" fontId="10" fillId="0" borderId="1" xfId="0" applyNumberFormat="1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right" vertical="center"/>
    </xf>
    <xf numFmtId="0" fontId="13" fillId="3" borderId="6" xfId="0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right" vertical="center"/>
    </xf>
    <xf numFmtId="3" fontId="0" fillId="0" borderId="0" xfId="0" applyNumberFormat="1"/>
    <xf numFmtId="43" fontId="0" fillId="0" borderId="0" xfId="1" applyFont="1"/>
    <xf numFmtId="0" fontId="8" fillId="2" borderId="3" xfId="0" applyFont="1" applyFill="1" applyBorder="1" applyAlignment="1">
      <alignment horizontal="center" vertical="center" wrapText="1"/>
    </xf>
    <xf numFmtId="165" fontId="0" fillId="0" borderId="0" xfId="0" applyNumberFormat="1"/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2" fillId="4" borderId="8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12" fillId="0" borderId="8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3" fillId="3" borderId="8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164" fontId="13" fillId="3" borderId="8" xfId="0" applyNumberFormat="1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righ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3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F3B8-2C73-4A7F-937C-CB8909B1633C}">
  <dimension ref="B1:M24"/>
  <sheetViews>
    <sheetView tabSelected="1" topLeftCell="A7" workbookViewId="0">
      <selection activeCell="I24" sqref="I24"/>
    </sheetView>
  </sheetViews>
  <sheetFormatPr baseColWidth="10" defaultRowHeight="14.25"/>
  <cols>
    <col min="2" max="2" width="6.375" customWidth="1"/>
    <col min="3" max="3" width="17.25" customWidth="1"/>
    <col min="4" max="4" width="13.25" customWidth="1"/>
    <col min="5" max="5" width="11.75" customWidth="1"/>
    <col min="6" max="6" width="11" customWidth="1"/>
    <col min="7" max="7" width="16.125" customWidth="1"/>
    <col min="8" max="8" width="8.875" customWidth="1"/>
    <col min="9" max="9" width="15.625" customWidth="1"/>
    <col min="12" max="13" width="14.125" bestFit="1" customWidth="1"/>
  </cols>
  <sheetData>
    <row r="1" spans="2:13" ht="20.25">
      <c r="B1" s="39" t="s">
        <v>37</v>
      </c>
      <c r="C1" s="39"/>
      <c r="D1" s="39"/>
      <c r="E1" s="39"/>
      <c r="F1" s="39"/>
      <c r="G1" s="39"/>
      <c r="H1" s="39"/>
      <c r="I1" s="39"/>
    </row>
    <row r="2" spans="2:13" ht="8.25" customHeight="1"/>
    <row r="3" spans="2:13" ht="51" customHeight="1">
      <c r="B3" s="38" t="s">
        <v>36</v>
      </c>
      <c r="C3" s="38"/>
      <c r="D3" s="38"/>
      <c r="E3" s="38"/>
      <c r="F3" s="38"/>
      <c r="G3" s="38"/>
      <c r="H3" s="38"/>
      <c r="I3" s="38"/>
    </row>
    <row r="4" spans="2:13" ht="15" thickBot="1"/>
    <row r="5" spans="2:13" ht="55.9" customHeight="1" thickBot="1">
      <c r="B5" s="33" t="s">
        <v>17</v>
      </c>
      <c r="C5" s="34"/>
      <c r="D5" s="34"/>
      <c r="E5" s="34"/>
      <c r="F5" s="34"/>
      <c r="G5" s="34"/>
      <c r="H5" s="34"/>
      <c r="I5" s="35"/>
    </row>
    <row r="6" spans="2:13" ht="15.75" thickBot="1">
      <c r="B6" s="52" t="s">
        <v>0</v>
      </c>
      <c r="C6" s="8" t="s">
        <v>18</v>
      </c>
      <c r="D6" s="8" t="s">
        <v>19</v>
      </c>
      <c r="E6" s="8" t="s">
        <v>20</v>
      </c>
      <c r="F6" s="8" t="s">
        <v>21</v>
      </c>
      <c r="G6" s="8" t="s">
        <v>22</v>
      </c>
      <c r="H6" s="8" t="s">
        <v>23</v>
      </c>
      <c r="I6" s="8" t="s">
        <v>24</v>
      </c>
    </row>
    <row r="7" spans="2:13" ht="63.6" customHeight="1" thickBot="1">
      <c r="B7" s="53"/>
      <c r="C7" s="11" t="s">
        <v>1</v>
      </c>
      <c r="D7" s="11" t="s">
        <v>25</v>
      </c>
      <c r="E7" s="11" t="s">
        <v>26</v>
      </c>
      <c r="F7" s="11" t="s">
        <v>35</v>
      </c>
      <c r="G7" s="11" t="s">
        <v>27</v>
      </c>
      <c r="H7" s="11" t="s">
        <v>28</v>
      </c>
      <c r="I7" s="11" t="s">
        <v>29</v>
      </c>
    </row>
    <row r="8" spans="2:13" ht="26.25" thickBot="1">
      <c r="B8" s="2">
        <v>1</v>
      </c>
      <c r="C8" s="12" t="s">
        <v>2</v>
      </c>
      <c r="D8" s="13">
        <v>5150000</v>
      </c>
      <c r="E8" s="14">
        <v>1</v>
      </c>
      <c r="F8" s="15">
        <v>2.2000000000000002</v>
      </c>
      <c r="G8" s="16">
        <f>D8*E8*F8</f>
        <v>11330000</v>
      </c>
      <c r="H8" s="15">
        <v>13</v>
      </c>
      <c r="I8" s="17">
        <f>G8*H8</f>
        <v>147290000</v>
      </c>
    </row>
    <row r="9" spans="2:13" ht="33" customHeight="1" thickBot="1">
      <c r="B9" s="2">
        <f>B8+1</f>
        <v>2</v>
      </c>
      <c r="C9" s="12" t="s">
        <v>3</v>
      </c>
      <c r="D9" s="13">
        <v>2050000</v>
      </c>
      <c r="E9" s="14">
        <v>1</v>
      </c>
      <c r="F9" s="15">
        <v>2.2000000000000002</v>
      </c>
      <c r="G9" s="16">
        <f t="shared" ref="G9" si="0">D9*E9*F9</f>
        <v>4510000</v>
      </c>
      <c r="H9" s="15">
        <v>13</v>
      </c>
      <c r="I9" s="17">
        <f t="shared" ref="I9" si="1">G9*H9</f>
        <v>58630000</v>
      </c>
    </row>
    <row r="10" spans="2:13" ht="26.25" thickBot="1">
      <c r="B10" s="2">
        <f t="shared" ref="B10:B11" si="2">B9+1</f>
        <v>3</v>
      </c>
      <c r="C10" s="12" t="s">
        <v>3</v>
      </c>
      <c r="D10" s="13">
        <v>2050000</v>
      </c>
      <c r="E10" s="14">
        <v>1</v>
      </c>
      <c r="F10" s="15">
        <v>2.2000000000000002</v>
      </c>
      <c r="G10" s="16">
        <f t="shared" ref="G10" si="3">D10*E10*F10</f>
        <v>4510000</v>
      </c>
      <c r="H10" s="15">
        <v>13</v>
      </c>
      <c r="I10" s="17">
        <f t="shared" ref="I10" si="4">G10*H10</f>
        <v>58630000</v>
      </c>
    </row>
    <row r="11" spans="2:13" ht="15" thickBot="1">
      <c r="B11" s="2">
        <f t="shared" si="2"/>
        <v>4</v>
      </c>
      <c r="C11" s="12" t="s">
        <v>4</v>
      </c>
      <c r="D11" s="13">
        <v>2050000</v>
      </c>
      <c r="E11" s="14">
        <v>1</v>
      </c>
      <c r="F11" s="15">
        <v>2.2000000000000002</v>
      </c>
      <c r="G11" s="16">
        <f t="shared" ref="G11" si="5">D11*E11*F11</f>
        <v>4510000</v>
      </c>
      <c r="H11" s="15">
        <v>13</v>
      </c>
      <c r="I11" s="17">
        <f t="shared" ref="I11" si="6">G11*H11</f>
        <v>58630000</v>
      </c>
    </row>
    <row r="12" spans="2:13" ht="15.75" thickBot="1">
      <c r="B12" s="9"/>
      <c r="C12" s="30" t="s">
        <v>30</v>
      </c>
      <c r="D12" s="31"/>
      <c r="E12" s="31"/>
      <c r="F12" s="31"/>
      <c r="G12" s="31"/>
      <c r="H12" s="32"/>
      <c r="I12" s="1">
        <f>SUM(I8:I11)</f>
        <v>323180000</v>
      </c>
    </row>
    <row r="13" spans="2:13" ht="15.75" thickBot="1">
      <c r="B13" s="33" t="s">
        <v>31</v>
      </c>
      <c r="C13" s="34"/>
      <c r="D13" s="34"/>
      <c r="E13" s="34"/>
      <c r="F13" s="34"/>
      <c r="G13" s="34"/>
      <c r="H13" s="34"/>
      <c r="I13" s="35"/>
    </row>
    <row r="14" spans="2:13" ht="15" thickBot="1">
      <c r="B14" s="28" t="s">
        <v>0</v>
      </c>
      <c r="C14" s="36" t="s">
        <v>5</v>
      </c>
      <c r="D14" s="37"/>
      <c r="E14" s="10" t="s">
        <v>6</v>
      </c>
      <c r="F14" s="10" t="s">
        <v>7</v>
      </c>
      <c r="G14" s="36" t="s">
        <v>8</v>
      </c>
      <c r="H14" s="37"/>
      <c r="I14" s="10" t="s">
        <v>9</v>
      </c>
    </row>
    <row r="15" spans="2:13" ht="30" customHeight="1" thickBot="1">
      <c r="B15" s="2">
        <f>B11+1</f>
        <v>5</v>
      </c>
      <c r="C15" s="43" t="s">
        <v>10</v>
      </c>
      <c r="D15" s="44"/>
      <c r="E15" s="18" t="s">
        <v>11</v>
      </c>
      <c r="F15" s="19">
        <v>13</v>
      </c>
      <c r="G15" s="45">
        <v>830000</v>
      </c>
      <c r="H15" s="46"/>
      <c r="I15" s="20">
        <f>G15*F15</f>
        <v>10790000</v>
      </c>
      <c r="L15" s="27"/>
      <c r="M15" s="29">
        <f>L15/F15</f>
        <v>0</v>
      </c>
    </row>
    <row r="16" spans="2:13" ht="33" customHeight="1" thickBot="1">
      <c r="B16" s="2">
        <f t="shared" ref="B16:B18" si="7">B15+1</f>
        <v>6</v>
      </c>
      <c r="C16" s="43" t="s">
        <v>33</v>
      </c>
      <c r="D16" s="44"/>
      <c r="E16" s="18" t="s">
        <v>11</v>
      </c>
      <c r="F16" s="22">
        <v>13</v>
      </c>
      <c r="G16" s="45">
        <v>635000</v>
      </c>
      <c r="H16" s="46"/>
      <c r="I16" s="23">
        <f>F16*G16</f>
        <v>8255000</v>
      </c>
      <c r="L16" s="27"/>
      <c r="M16" s="29"/>
    </row>
    <row r="17" spans="2:13" ht="27" customHeight="1" thickBot="1">
      <c r="B17" s="2">
        <f t="shared" si="7"/>
        <v>7</v>
      </c>
      <c r="C17" s="47" t="s">
        <v>12</v>
      </c>
      <c r="D17" s="48"/>
      <c r="E17" s="21" t="s">
        <v>34</v>
      </c>
      <c r="F17" s="24">
        <v>1</v>
      </c>
      <c r="G17" s="49">
        <f>3600000-59000+96.5</f>
        <v>3541096.5</v>
      </c>
      <c r="H17" s="50"/>
      <c r="I17" s="25">
        <f>G17</f>
        <v>3541096.5</v>
      </c>
    </row>
    <row r="18" spans="2:13" ht="36.75" customHeight="1" thickBot="1">
      <c r="B18" s="2">
        <f t="shared" si="7"/>
        <v>8</v>
      </c>
      <c r="C18" s="47" t="s">
        <v>13</v>
      </c>
      <c r="D18" s="48"/>
      <c r="E18" s="21" t="s">
        <v>34</v>
      </c>
      <c r="F18" s="24">
        <v>1</v>
      </c>
      <c r="G18" s="49">
        <f>92375682+42936170-403.96</f>
        <v>135311448.03999999</v>
      </c>
      <c r="H18" s="50"/>
      <c r="I18" s="25">
        <f>G18</f>
        <v>135311448.03999999</v>
      </c>
    </row>
    <row r="19" spans="2:13" ht="15.75" thickBot="1">
      <c r="B19" s="3"/>
      <c r="C19" s="51" t="s">
        <v>32</v>
      </c>
      <c r="D19" s="31"/>
      <c r="E19" s="31"/>
      <c r="F19" s="31"/>
      <c r="G19" s="31"/>
      <c r="H19" s="32"/>
      <c r="I19" s="4">
        <f>SUM(I15:I18)</f>
        <v>157897544.53999999</v>
      </c>
      <c r="M19" s="27"/>
    </row>
    <row r="20" spans="2:13" ht="15.75" thickBot="1">
      <c r="B20" s="40" t="s">
        <v>14</v>
      </c>
      <c r="C20" s="41"/>
      <c r="D20" s="41"/>
      <c r="E20" s="41"/>
      <c r="F20" s="41"/>
      <c r="G20" s="41"/>
      <c r="H20" s="42"/>
      <c r="I20" s="5">
        <f>SUM(I12,I19)</f>
        <v>481077544.53999996</v>
      </c>
    </row>
    <row r="21" spans="2:13" ht="15.75" thickBot="1">
      <c r="B21" s="40" t="s">
        <v>15</v>
      </c>
      <c r="C21" s="41"/>
      <c r="D21" s="41"/>
      <c r="E21" s="41"/>
      <c r="F21" s="41"/>
      <c r="G21" s="42"/>
      <c r="H21" s="6">
        <v>0.19</v>
      </c>
      <c r="I21" s="7">
        <f>I20*H21</f>
        <v>91404733.462599993</v>
      </c>
    </row>
    <row r="22" spans="2:13" ht="15.75" thickBot="1">
      <c r="B22" s="40" t="s">
        <v>16</v>
      </c>
      <c r="C22" s="41"/>
      <c r="D22" s="41"/>
      <c r="E22" s="41"/>
      <c r="F22" s="41"/>
      <c r="G22" s="41"/>
      <c r="H22" s="42"/>
      <c r="I22" s="5">
        <f>SUM(I20,I21)</f>
        <v>572482278.00259995</v>
      </c>
      <c r="K22" s="26"/>
      <c r="L22" s="27"/>
    </row>
    <row r="24" spans="2:13" ht="15">
      <c r="I24" s="54"/>
    </row>
  </sheetData>
  <mergeCells count="20">
    <mergeCell ref="B1:I1"/>
    <mergeCell ref="B22:H22"/>
    <mergeCell ref="C15:D15"/>
    <mergeCell ref="G15:H15"/>
    <mergeCell ref="C16:D16"/>
    <mergeCell ref="G16:H16"/>
    <mergeCell ref="C17:D17"/>
    <mergeCell ref="G17:H17"/>
    <mergeCell ref="C18:D18"/>
    <mergeCell ref="G18:H18"/>
    <mergeCell ref="C19:H19"/>
    <mergeCell ref="B20:H20"/>
    <mergeCell ref="B21:G21"/>
    <mergeCell ref="B5:I5"/>
    <mergeCell ref="B6:B7"/>
    <mergeCell ref="C12:H12"/>
    <mergeCell ref="B13:I13"/>
    <mergeCell ref="C14:D14"/>
    <mergeCell ref="G14:H14"/>
    <mergeCell ref="B3:I3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Garzon Montero</dc:creator>
  <cp:lastModifiedBy>User</cp:lastModifiedBy>
  <dcterms:created xsi:type="dcterms:W3CDTF">2026-03-27T02:26:38Z</dcterms:created>
  <dcterms:modified xsi:type="dcterms:W3CDTF">2026-05-11T19:56:22Z</dcterms:modified>
</cp:coreProperties>
</file>